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C36" i="1" l="1"/>
  <c r="B36" i="1"/>
  <c r="D23" i="1" l="1"/>
  <c r="D25" i="1" l="1"/>
  <c r="E25" i="1" s="1"/>
  <c r="I24" i="1"/>
  <c r="I26" i="1" s="1"/>
  <c r="H24" i="1"/>
  <c r="H26" i="1" s="1"/>
  <c r="K43" i="1" l="1"/>
  <c r="F8" i="3"/>
  <c r="F3" i="3"/>
  <c r="J43" i="1"/>
  <c r="E8" i="3"/>
  <c r="E3" i="3"/>
  <c r="F4" i="3"/>
  <c r="E4" i="3"/>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E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<sst xmlns="http://schemas.openxmlformats.org/spreadsheetml/2006/main" count="128" uniqueCount="93">
  <si>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</si>
  <si>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</si>
  <si>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</si>
  <si>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</si>
  <si>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</si>
  <si>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</si>
  <si>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</si>
  <si>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</si>
  <si>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</si>
  <si>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</si>
  <si>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</si>
  <si>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</si>
  <si>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</si>
  <si>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</si>
  <si>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</si>
  <si>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</si>
  <si>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</si>
  <si>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</si>
  <si>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</si>
  <si>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</si>
  <si>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</si>
  <si>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</si>
  <si>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</si>
  <si>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</si>
  <si>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</si>
  <si>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</si>
  <si>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</si>
  <si>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</si>
  <si>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</si>
  <si>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</si>
  <si>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</si>
  <si>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</si>
  <si>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</si>
  <si>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</si>
  <si>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</si>
  <si>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</si>
  <si>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</si>
  <si>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</si>
  <si>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</si>
  <si>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</si>
  <si>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</si>
  <si>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</si>
  <si>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</si>
  <si>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</si>
  <si>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</si>
  <si>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</si>
  <si>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</si>
  <si>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</si>
  <si>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</si>
  <si>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</si>
  <si>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</si>
  <si>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</si>
  <si>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</si>
  <si>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</si>
  <si>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</si>
  <si>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</si>
  <si>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</si>
  <si>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</si>
  <si>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</si>
  <si>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</si>
  <si>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</si>
  <si>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</si>
  <si>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</si>
  <si>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</si>
  <si>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Kelley Business**</t>
  </si>
  <si>
    <t>Social Work**</t>
  </si>
  <si>
    <t>Summer II 2017</t>
  </si>
  <si>
    <t>Medicine**</t>
  </si>
  <si>
    <t>#Students enrolled at both IN and CO are counted twice at this time. Totals will be adjusted at census. Credits are not affected.</t>
  </si>
  <si>
    <t>6/19/2017 - Census</t>
  </si>
  <si>
    <t>6/20/2016</t>
  </si>
  <si>
    <t>6/19/2017</t>
  </si>
  <si>
    <t xml:space="preserve">-2 ug; -2 grad/prof;+0 non-degree </t>
  </si>
  <si>
    <t>+9 ug; +6 grad; -20 non-degree</t>
  </si>
  <si>
    <t>-110 ug; +0 grad</t>
  </si>
  <si>
    <t>-20 non-degree</t>
  </si>
  <si>
    <t>+2 ug; +39 grad/prof</t>
  </si>
  <si>
    <t>-3 ug; -6 grad</t>
  </si>
  <si>
    <t>+18 ug; +14 grad; +0 non-degree</t>
  </si>
  <si>
    <t>-12 ug; +39 grad; -5 non-degree</t>
  </si>
  <si>
    <t>+32 grad/prof</t>
  </si>
  <si>
    <t>-107 ug; -28 grad</t>
  </si>
  <si>
    <t>-29 ug; -24 grad/prof</t>
  </si>
  <si>
    <t>-24 ug; +4 grad/prof; -1 non-degree</t>
  </si>
  <si>
    <t>+2 ug; +1 grad</t>
  </si>
  <si>
    <t>-47 ug; +1 grad</t>
  </si>
  <si>
    <t>-24 ug; -17 grad</t>
  </si>
  <si>
    <t>-2 ug; -8 grad</t>
  </si>
  <si>
    <t>-147 ug; -9 grad; +4 non-degree</t>
  </si>
  <si>
    <t>+5 ug; -146 grad; +1 non-degree</t>
  </si>
  <si>
    <t>-168 ug; +1 high school; -94 non-degree</t>
  </si>
  <si>
    <t>** Heads and Credits in Kelley School of Business, School of Medicine, and School of Social Work adjusted to include GRD1 summer enrollment, which is officially counted as part of summer II. Kelley School of Business was the only school with GRD1 enrollment for Summer 2017. Summer II census totals will be used at census.</t>
  </si>
  <si>
    <t>Office of Institutional Research and Decision Support 6/19/2017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</si>
</sst>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sz val="11"/>
      <color rgb="FFC00000"/>
      <name val="Calibri"/>
      <family val="2"/>
      <scheme val="minor"/>
    </font>
    <font>
      <b/>
      <sz val="11"/>
      <color rgb="FFC00000"/>
      <name val="Calibri"/>
      <family val="2"/>
      <scheme val="minor"/>
    </font>
    <font>
      <u/>
      <sz val="10"/>
      <color theme="10"/>
      <name val="Arial"/>
      <family val="2"/>
    </font>
    <font>
      <b/>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
      <patternFill patternType="solid">
        <fgColor rgb="FFFFFF0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0" fontId="11" fillId="0" borderId="0"/>
    <xf numFmtId="0" fontId="12" fillId="0" borderId="0"/>
    <xf numFmtId="0" fontId="35" fillId="0" borderId="0" applyNumberFormat="0" applyFill="0" applyBorder="0" applyAlignment="0" applyProtection="0"/>
  </cellStyleXfs>
  <cellXfs count="19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4" fillId="0" borderId="0" xfId="0" applyFont="1" applyAlignment="1">
      <alignment horizontal="center"/>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166" fontId="12" fillId="0" borderId="24"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3" fontId="33" fillId="2" borderId="9"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166" fontId="34" fillId="3" borderId="9" xfId="0" applyNumberFormat="1" applyFont="1" applyFill="1" applyBorder="1" applyAlignment="1">
      <alignment horizontal="center" vertical="center" wrapText="1" readingOrder="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7" fillId="2" borderId="3"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3" fontId="27" fillId="2" borderId="14" xfId="0" applyNumberFormat="1"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0" fontId="18" fillId="5" borderId="31" xfId="0" applyFont="1" applyFill="1" applyBorder="1"/>
    <xf numFmtId="3" fontId="18" fillId="5" borderId="32" xfId="0" applyNumberFormat="1" applyFont="1" applyFill="1" applyBorder="1" applyAlignment="1">
      <alignment horizontal="center" vertical="center" wrapText="1" readingOrder="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3" fontId="27" fillId="5" borderId="10"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166" fontId="27" fillId="3" borderId="9" xfId="0" applyNumberFormat="1" applyFont="1" applyFill="1" applyBorder="1" applyAlignment="1">
      <alignment horizontal="center" vertical="center" wrapText="1" readingOrder="1"/>
    </xf>
    <xf numFmtId="164" fontId="27" fillId="3" borderId="1" xfId="0" applyNumberFormat="1" applyFont="1" applyFill="1" applyBorder="1" applyAlignment="1">
      <alignment horizontal="center" vertical="center" wrapText="1"/>
    </xf>
    <xf numFmtId="3" fontId="27" fillId="5" borderId="29" xfId="0" applyNumberFormat="1" applyFont="1" applyFill="1" applyBorder="1" applyAlignment="1">
      <alignment horizontal="center" vertical="center" wrapText="1"/>
    </xf>
    <xf numFmtId="164" fontId="27" fillId="5" borderId="30" xfId="0" applyNumberFormat="1" applyFont="1" applyFill="1" applyBorder="1" applyAlignment="1">
      <alignment horizontal="center" vertical="center" wrapText="1"/>
    </xf>
    <xf numFmtId="3" fontId="27" fillId="3" borderId="9" xfId="0" applyNumberFormat="1" applyFont="1" applyFill="1" applyBorder="1" applyAlignment="1">
      <alignment horizontal="center" vertical="center" wrapText="1"/>
    </xf>
    <xf numFmtId="3" fontId="31" fillId="2" borderId="11"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3" fontId="31" fillId="2" borderId="3" xfId="0" applyNumberFormat="1" applyFont="1" applyFill="1" applyBorder="1" applyAlignment="1">
      <alignment horizontal="center" wrapText="1"/>
    </xf>
    <xf numFmtId="49" fontId="15" fillId="0" borderId="7" xfId="0" applyNumberFormat="1" applyFont="1" applyFill="1" applyBorder="1" applyAlignment="1">
      <alignment horizontal="left" vertical="center"/>
    </xf>
    <xf numFmtId="49" fontId="15" fillId="0" borderId="20"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0" fontId="35" fillId="0" borderId="0" xfId="3"/>
    <xf numFmtId="166" fontId="36" fillId="3" borderId="9" xfId="0" applyNumberFormat="1" applyFont="1" applyFill="1" applyBorder="1" applyAlignment="1">
      <alignment horizontal="center" vertical="center" wrapText="1" readingOrder="1"/>
    </xf>
    <xf numFmtId="164" fontId="36" fillId="3" borderId="1" xfId="0" applyNumberFormat="1" applyFont="1" applyFill="1" applyBorder="1" applyAlignment="1">
      <alignment horizontal="center" vertical="center" wrapText="1"/>
    </xf>
    <xf numFmtId="3" fontId="31" fillId="2" borderId="11"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3" fontId="27" fillId="2" borderId="14" xfId="0" applyNumberFormat="1" applyFont="1" applyFill="1" applyBorder="1" applyAlignment="1">
      <alignment horizontal="center" wrapText="1"/>
    </xf>
    <xf numFmtId="164" fontId="27" fillId="2" borderId="15" xfId="0" applyNumberFormat="1" applyFont="1" applyFill="1" applyBorder="1" applyAlignment="1">
      <alignment horizontal="center" wrapText="1"/>
    </xf>
    <xf numFmtId="166" fontId="12" fillId="6" borderId="23" xfId="0" applyNumberFormat="1" applyFont="1" applyFill="1" applyBorder="1" applyAlignment="1">
      <alignment horizontal="center" vertical="center" wrapText="1" readingOrder="1"/>
    </xf>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22" xfId="0" applyFont="1" applyBorder="1" applyAlignment="1">
      <alignment horizontal="left" wrapText="1"/>
    </xf>
    <xf numFmtId="0" fontId="0" fillId="0" borderId="22" xfId="0" applyBorder="1" applyAlignment="1">
      <alignment horizontal="left" wrapText="1"/>
    </xf>
    <xf numFmtId="0" fontId="0" fillId="0" borderId="22" xfId="0" applyBorder="1" applyAlignment="1">
      <alignment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33"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4" fillId="0" borderId="16" xfId="0" applyFont="1" applyBorder="1" applyAlignment="1">
      <alignment vertical="center" wrapText="1"/>
    </xf>
  </cellXfs>
  <cellStyles count="4">
    <cellStyle name="Hyperlink" xfId="3" builtinId="8"/>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zoomScaleNormal="100" zoomScaleSheetLayoutView="100" workbookViewId="0">
      <selection activeCell="A4" sqref="A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66</v>
      </c>
      <c r="B1" s="167" t="s">
        <v>37</v>
      </c>
      <c r="C1" s="168"/>
      <c r="D1" s="168"/>
      <c r="E1" s="6"/>
      <c r="F1" s="14"/>
      <c r="G1" s="179" t="s">
        <v>69</v>
      </c>
      <c r="H1" s="180"/>
      <c r="I1" s="180"/>
      <c r="J1" s="180"/>
      <c r="K1" s="180"/>
      <c r="L1" s="180"/>
    </row>
    <row r="2" spans="1:12" s="3" customFormat="1" ht="16.5" customHeight="1" thickBot="1" x14ac:dyDescent="0.3">
      <c r="A2" s="169" t="s">
        <v>4</v>
      </c>
      <c r="B2" s="170"/>
      <c r="C2" s="170"/>
      <c r="D2" s="71"/>
      <c r="E2" s="71"/>
      <c r="F2" s="15"/>
      <c r="G2" s="171" t="s">
        <v>5</v>
      </c>
      <c r="H2" s="170"/>
      <c r="I2" s="170"/>
      <c r="J2" s="170"/>
      <c r="K2" s="83"/>
      <c r="L2" s="84"/>
    </row>
    <row r="3" spans="1:12" s="1" customFormat="1" ht="15.75" thickBot="1" x14ac:dyDescent="0.3">
      <c r="A3" s="65" t="s">
        <v>2</v>
      </c>
      <c r="B3" s="66" t="s">
        <v>70</v>
      </c>
      <c r="C3" s="66" t="s">
        <v>71</v>
      </c>
      <c r="D3" s="70" t="s">
        <v>0</v>
      </c>
      <c r="E3" s="68" t="s">
        <v>1</v>
      </c>
      <c r="F3" s="57"/>
      <c r="G3" s="65" t="s">
        <v>2</v>
      </c>
      <c r="H3" s="66" t="s">
        <v>70</v>
      </c>
      <c r="I3" s="66" t="s">
        <v>71</v>
      </c>
      <c r="J3" s="67" t="s">
        <v>0</v>
      </c>
      <c r="K3" s="68" t="s">
        <v>1</v>
      </c>
      <c r="L3" s="22" t="s">
        <v>42</v>
      </c>
    </row>
    <row r="4" spans="1:12" ht="15" x14ac:dyDescent="0.25">
      <c r="A4" s="69" t="s">
        <v>23</v>
      </c>
      <c r="B4" s="72">
        <v>736</v>
      </c>
      <c r="C4" s="72">
        <v>727</v>
      </c>
      <c r="D4" s="149">
        <f t="shared" ref="D4:D24" si="0">C4-B4</f>
        <v>-9</v>
      </c>
      <c r="E4" s="92">
        <f t="shared" ref="E4:E24" si="1">D4/B4</f>
        <v>-1.2228260869565218E-2</v>
      </c>
      <c r="F4" s="25"/>
      <c r="G4" s="64" t="s">
        <v>23</v>
      </c>
      <c r="H4" s="62">
        <v>149</v>
      </c>
      <c r="I4" s="62">
        <v>145</v>
      </c>
      <c r="J4" s="138">
        <f>I4-H4</f>
        <v>-4</v>
      </c>
      <c r="K4" s="139">
        <f>J4/H4</f>
        <v>-2.6845637583892617E-2</v>
      </c>
      <c r="L4" s="141" t="s">
        <v>72</v>
      </c>
    </row>
    <row r="5" spans="1:12" ht="15" x14ac:dyDescent="0.25">
      <c r="A5" s="26" t="s">
        <v>24</v>
      </c>
      <c r="B5" s="72">
        <v>825</v>
      </c>
      <c r="C5" s="72">
        <v>776</v>
      </c>
      <c r="D5" s="91">
        <f t="shared" si="0"/>
        <v>-49</v>
      </c>
      <c r="E5" s="93">
        <f t="shared" si="1"/>
        <v>-5.9393939393939395E-2</v>
      </c>
      <c r="F5" s="25"/>
      <c r="G5" s="18" t="s">
        <v>24</v>
      </c>
      <c r="H5" s="62">
        <v>259</v>
      </c>
      <c r="I5" s="62">
        <v>254</v>
      </c>
      <c r="J5" s="85">
        <f t="shared" ref="J5:J26" si="2">I5-H5</f>
        <v>-5</v>
      </c>
      <c r="K5" s="88">
        <f t="shared" ref="K5:K26" si="3">J5/H5</f>
        <v>-1.9305019305019305E-2</v>
      </c>
      <c r="L5" s="141" t="s">
        <v>73</v>
      </c>
    </row>
    <row r="6" spans="1:12" ht="15" x14ac:dyDescent="0.25">
      <c r="A6" s="26" t="s">
        <v>29</v>
      </c>
      <c r="B6" s="72">
        <v>1898</v>
      </c>
      <c r="C6" s="72">
        <v>1482</v>
      </c>
      <c r="D6" s="91">
        <f t="shared" si="0"/>
        <v>-416</v>
      </c>
      <c r="E6" s="93">
        <f t="shared" si="1"/>
        <v>-0.21917808219178081</v>
      </c>
      <c r="F6" s="25"/>
      <c r="G6" s="18" t="s">
        <v>29</v>
      </c>
      <c r="H6" s="62">
        <v>571</v>
      </c>
      <c r="I6" s="62">
        <v>461</v>
      </c>
      <c r="J6" s="85">
        <f t="shared" si="2"/>
        <v>-110</v>
      </c>
      <c r="K6" s="88">
        <f t="shared" si="3"/>
        <v>-0.19264448336252188</v>
      </c>
      <c r="L6" s="143" t="s">
        <v>74</v>
      </c>
    </row>
    <row r="7" spans="1:12" ht="15.75" customHeight="1" x14ac:dyDescent="0.25">
      <c r="A7" s="26" t="s">
        <v>28</v>
      </c>
      <c r="B7" s="72">
        <v>289</v>
      </c>
      <c r="C7" s="72">
        <v>579</v>
      </c>
      <c r="D7" s="87">
        <f t="shared" si="0"/>
        <v>290</v>
      </c>
      <c r="E7" s="90">
        <f t="shared" si="1"/>
        <v>1.0034602076124568</v>
      </c>
      <c r="F7" s="25"/>
      <c r="G7" s="18" t="s">
        <v>28</v>
      </c>
      <c r="H7" s="62">
        <v>132</v>
      </c>
      <c r="I7" s="62">
        <v>173</v>
      </c>
      <c r="J7" s="86">
        <f t="shared" si="2"/>
        <v>41</v>
      </c>
      <c r="K7" s="89">
        <f t="shared" si="3"/>
        <v>0.31060606060606061</v>
      </c>
      <c r="L7" s="143" t="s">
        <v>76</v>
      </c>
    </row>
    <row r="8" spans="1:12" ht="15" x14ac:dyDescent="0.25">
      <c r="A8" s="26" t="s">
        <v>41</v>
      </c>
      <c r="B8" s="72">
        <v>386</v>
      </c>
      <c r="C8" s="72">
        <v>351</v>
      </c>
      <c r="D8" s="91">
        <f t="shared" si="0"/>
        <v>-35</v>
      </c>
      <c r="E8" s="93">
        <f t="shared" si="1"/>
        <v>-9.0673575129533682E-2</v>
      </c>
      <c r="F8" s="25"/>
      <c r="G8" s="18" t="s">
        <v>41</v>
      </c>
      <c r="H8" s="62">
        <v>111</v>
      </c>
      <c r="I8" s="62">
        <v>102</v>
      </c>
      <c r="J8" s="85">
        <f t="shared" si="2"/>
        <v>-9</v>
      </c>
      <c r="K8" s="88">
        <f t="shared" si="3"/>
        <v>-8.1081081081081086E-2</v>
      </c>
      <c r="L8" s="143" t="s">
        <v>77</v>
      </c>
    </row>
    <row r="9" spans="1:12" ht="15" x14ac:dyDescent="0.25">
      <c r="A9" s="26" t="s">
        <v>50</v>
      </c>
      <c r="B9" s="72">
        <v>711</v>
      </c>
      <c r="C9" s="72">
        <v>908</v>
      </c>
      <c r="D9" s="87">
        <f t="shared" si="0"/>
        <v>197</v>
      </c>
      <c r="E9" s="90">
        <f t="shared" si="1"/>
        <v>0.27707454289732769</v>
      </c>
      <c r="F9" s="25"/>
      <c r="G9" s="26" t="s">
        <v>50</v>
      </c>
      <c r="H9" s="62">
        <v>228</v>
      </c>
      <c r="I9" s="62">
        <v>260</v>
      </c>
      <c r="J9" s="86">
        <f t="shared" si="2"/>
        <v>32</v>
      </c>
      <c r="K9" s="89">
        <f t="shared" si="3"/>
        <v>0.14035087719298245</v>
      </c>
      <c r="L9" s="143" t="s">
        <v>78</v>
      </c>
    </row>
    <row r="10" spans="1:12" ht="15" x14ac:dyDescent="0.25">
      <c r="A10" s="26" t="s">
        <v>64</v>
      </c>
      <c r="B10" s="72">
        <v>3822</v>
      </c>
      <c r="C10" s="72">
        <v>3647</v>
      </c>
      <c r="D10" s="91">
        <f t="shared" si="0"/>
        <v>-175</v>
      </c>
      <c r="E10" s="93">
        <f t="shared" si="1"/>
        <v>-4.5787545787545784E-2</v>
      </c>
      <c r="F10" s="25"/>
      <c r="G10" s="18" t="s">
        <v>64</v>
      </c>
      <c r="H10" s="62">
        <v>703</v>
      </c>
      <c r="I10" s="156">
        <v>725</v>
      </c>
      <c r="J10" s="86">
        <f t="shared" si="2"/>
        <v>22</v>
      </c>
      <c r="K10" s="89">
        <f t="shared" si="3"/>
        <v>3.1294452347083924E-2</v>
      </c>
      <c r="L10" s="143" t="s">
        <v>79</v>
      </c>
    </row>
    <row r="11" spans="1:12" ht="14.25" customHeight="1" x14ac:dyDescent="0.25">
      <c r="A11" s="26" t="s">
        <v>38</v>
      </c>
      <c r="B11" s="72">
        <v>202</v>
      </c>
      <c r="C11" s="72">
        <v>229</v>
      </c>
      <c r="D11" s="87">
        <f t="shared" si="0"/>
        <v>27</v>
      </c>
      <c r="E11" s="90">
        <f t="shared" si="1"/>
        <v>0.13366336633663367</v>
      </c>
      <c r="F11" s="25"/>
      <c r="G11" s="18" t="s">
        <v>38</v>
      </c>
      <c r="H11" s="62">
        <v>95</v>
      </c>
      <c r="I11" s="62">
        <v>127</v>
      </c>
      <c r="J11" s="86">
        <f t="shared" si="2"/>
        <v>32</v>
      </c>
      <c r="K11" s="89">
        <f t="shared" si="3"/>
        <v>0.33684210526315789</v>
      </c>
      <c r="L11" s="143" t="s">
        <v>80</v>
      </c>
    </row>
    <row r="12" spans="1:12" ht="15" x14ac:dyDescent="0.25">
      <c r="A12" s="26" t="s">
        <v>51</v>
      </c>
      <c r="B12" s="72">
        <v>4134</v>
      </c>
      <c r="C12" s="72">
        <v>3306</v>
      </c>
      <c r="D12" s="91">
        <f t="shared" si="0"/>
        <v>-828</v>
      </c>
      <c r="E12" s="93">
        <f t="shared" si="1"/>
        <v>-0.20029027576197386</v>
      </c>
      <c r="F12" s="25"/>
      <c r="G12" s="18" t="s">
        <v>51</v>
      </c>
      <c r="H12" s="62">
        <v>621</v>
      </c>
      <c r="I12" s="62">
        <v>486</v>
      </c>
      <c r="J12" s="85">
        <f t="shared" si="2"/>
        <v>-135</v>
      </c>
      <c r="K12" s="88">
        <f t="shared" si="3"/>
        <v>-0.21739130434782608</v>
      </c>
      <c r="L12" s="143" t="s">
        <v>81</v>
      </c>
    </row>
    <row r="13" spans="1:12" ht="15" customHeight="1" x14ac:dyDescent="0.25">
      <c r="A13" s="26" t="s">
        <v>67</v>
      </c>
      <c r="B13" s="72">
        <v>966</v>
      </c>
      <c r="C13" s="72">
        <v>844</v>
      </c>
      <c r="D13" s="91">
        <f t="shared" si="0"/>
        <v>-122</v>
      </c>
      <c r="E13" s="93">
        <f t="shared" si="1"/>
        <v>-0.12629399585921325</v>
      </c>
      <c r="F13" s="25"/>
      <c r="G13" s="18" t="s">
        <v>67</v>
      </c>
      <c r="H13" s="62">
        <v>212</v>
      </c>
      <c r="I13" s="62">
        <v>159</v>
      </c>
      <c r="J13" s="85">
        <f t="shared" si="2"/>
        <v>-53</v>
      </c>
      <c r="K13" s="88">
        <f t="shared" si="3"/>
        <v>-0.25</v>
      </c>
      <c r="L13" s="144" t="s">
        <v>82</v>
      </c>
    </row>
    <row r="14" spans="1:12" ht="14.25" customHeight="1" x14ac:dyDescent="0.25">
      <c r="A14" s="26" t="s">
        <v>25</v>
      </c>
      <c r="B14" s="72">
        <v>1109</v>
      </c>
      <c r="C14" s="72">
        <v>1022</v>
      </c>
      <c r="D14" s="91">
        <f t="shared" si="0"/>
        <v>-87</v>
      </c>
      <c r="E14" s="93">
        <f t="shared" si="1"/>
        <v>-7.8449053201082058E-2</v>
      </c>
      <c r="F14" s="25"/>
      <c r="G14" s="18" t="s">
        <v>25</v>
      </c>
      <c r="H14" s="62">
        <v>257</v>
      </c>
      <c r="I14" s="62">
        <v>236</v>
      </c>
      <c r="J14" s="85">
        <f t="shared" si="2"/>
        <v>-21</v>
      </c>
      <c r="K14" s="88">
        <f t="shared" si="3"/>
        <v>-8.171206225680934E-2</v>
      </c>
      <c r="L14" s="144" t="s">
        <v>83</v>
      </c>
    </row>
    <row r="15" spans="1:12" ht="15" x14ac:dyDescent="0.25">
      <c r="A15" s="26" t="s">
        <v>45</v>
      </c>
      <c r="B15" s="72">
        <v>66</v>
      </c>
      <c r="C15" s="72">
        <v>75</v>
      </c>
      <c r="D15" s="87">
        <f t="shared" si="0"/>
        <v>9</v>
      </c>
      <c r="E15" s="90">
        <f t="shared" si="1"/>
        <v>0.13636363636363635</v>
      </c>
      <c r="F15" s="25"/>
      <c r="G15" s="27" t="s">
        <v>45</v>
      </c>
      <c r="H15" s="62">
        <v>14</v>
      </c>
      <c r="I15" s="62">
        <v>15</v>
      </c>
      <c r="J15" s="86">
        <f t="shared" si="2"/>
        <v>1</v>
      </c>
      <c r="K15" s="89">
        <f t="shared" si="3"/>
        <v>7.1428571428571425E-2</v>
      </c>
      <c r="L15" s="143" t="s">
        <v>84</v>
      </c>
    </row>
    <row r="16" spans="1:12" ht="16.5" customHeight="1" x14ac:dyDescent="0.25">
      <c r="A16" s="26" t="s">
        <v>22</v>
      </c>
      <c r="B16" s="72">
        <v>2046</v>
      </c>
      <c r="C16" s="72">
        <v>1859</v>
      </c>
      <c r="D16" s="91">
        <f t="shared" si="0"/>
        <v>-187</v>
      </c>
      <c r="E16" s="93">
        <f t="shared" si="1"/>
        <v>-9.1397849462365593E-2</v>
      </c>
      <c r="F16" s="25"/>
      <c r="G16" s="18" t="s">
        <v>22</v>
      </c>
      <c r="H16" s="62">
        <v>311</v>
      </c>
      <c r="I16" s="62">
        <v>265</v>
      </c>
      <c r="J16" s="85">
        <f t="shared" si="2"/>
        <v>-46</v>
      </c>
      <c r="K16" s="88">
        <f t="shared" si="3"/>
        <v>-0.14790996784565916</v>
      </c>
      <c r="L16" s="143" t="s">
        <v>85</v>
      </c>
    </row>
    <row r="17" spans="1:20" ht="15" x14ac:dyDescent="0.25">
      <c r="A17" s="26" t="s">
        <v>3</v>
      </c>
      <c r="B17" s="72">
        <v>938</v>
      </c>
      <c r="C17" s="72">
        <v>731</v>
      </c>
      <c r="D17" s="91">
        <f t="shared" si="0"/>
        <v>-207</v>
      </c>
      <c r="E17" s="93">
        <f t="shared" si="1"/>
        <v>-0.22068230277185502</v>
      </c>
      <c r="F17" s="25"/>
      <c r="G17" s="18" t="s">
        <v>3</v>
      </c>
      <c r="H17" s="62">
        <v>277</v>
      </c>
      <c r="I17" s="62">
        <v>236</v>
      </c>
      <c r="J17" s="85">
        <f t="shared" si="2"/>
        <v>-41</v>
      </c>
      <c r="K17" s="88">
        <f t="shared" si="3"/>
        <v>-0.14801444043321299</v>
      </c>
      <c r="L17" s="143" t="s">
        <v>86</v>
      </c>
    </row>
    <row r="18" spans="1:20" ht="15" x14ac:dyDescent="0.25">
      <c r="A18" s="18" t="s">
        <v>43</v>
      </c>
      <c r="B18" s="72">
        <v>328</v>
      </c>
      <c r="C18" s="72">
        <v>306</v>
      </c>
      <c r="D18" s="91">
        <f t="shared" si="0"/>
        <v>-22</v>
      </c>
      <c r="E18" s="93">
        <f t="shared" si="1"/>
        <v>-6.7073170731707321E-2</v>
      </c>
      <c r="F18" s="25"/>
      <c r="G18" s="18" t="s">
        <v>43</v>
      </c>
      <c r="H18" s="62">
        <v>112</v>
      </c>
      <c r="I18" s="62">
        <v>102</v>
      </c>
      <c r="J18" s="85">
        <f t="shared" si="2"/>
        <v>-10</v>
      </c>
      <c r="K18" s="88">
        <f t="shared" si="3"/>
        <v>-8.9285714285714288E-2</v>
      </c>
      <c r="L18" s="143" t="s">
        <v>87</v>
      </c>
    </row>
    <row r="19" spans="1:20" ht="15.75" customHeight="1" x14ac:dyDescent="0.25">
      <c r="A19" s="26" t="s">
        <v>26</v>
      </c>
      <c r="B19" s="72">
        <v>6814</v>
      </c>
      <c r="C19" s="72">
        <v>5472</v>
      </c>
      <c r="D19" s="111">
        <f t="shared" si="0"/>
        <v>-1342</v>
      </c>
      <c r="E19" s="112">
        <f t="shared" si="1"/>
        <v>-0.19694746110948047</v>
      </c>
      <c r="F19" s="25"/>
      <c r="G19" s="18" t="s">
        <v>26</v>
      </c>
      <c r="H19" s="62">
        <v>748</v>
      </c>
      <c r="I19" s="62">
        <v>596</v>
      </c>
      <c r="J19" s="85">
        <f t="shared" si="2"/>
        <v>-152</v>
      </c>
      <c r="K19" s="88">
        <f t="shared" si="3"/>
        <v>-0.20320855614973263</v>
      </c>
      <c r="L19" s="143" t="s">
        <v>88</v>
      </c>
    </row>
    <row r="20" spans="1:20" ht="15" x14ac:dyDescent="0.25">
      <c r="A20" s="26" t="s">
        <v>65</v>
      </c>
      <c r="B20" s="72">
        <v>2016</v>
      </c>
      <c r="C20" s="72">
        <v>1099</v>
      </c>
      <c r="D20" s="91">
        <f t="shared" si="0"/>
        <v>-917</v>
      </c>
      <c r="E20" s="93">
        <f t="shared" si="1"/>
        <v>-0.4548611111111111</v>
      </c>
      <c r="F20" s="25"/>
      <c r="G20" s="18" t="s">
        <v>65</v>
      </c>
      <c r="H20" s="62">
        <v>391</v>
      </c>
      <c r="I20" s="62">
        <v>251</v>
      </c>
      <c r="J20" s="85">
        <f t="shared" si="2"/>
        <v>-140</v>
      </c>
      <c r="K20" s="88">
        <f t="shared" si="3"/>
        <v>-0.35805626598465473</v>
      </c>
      <c r="L20" s="143" t="s">
        <v>89</v>
      </c>
    </row>
    <row r="21" spans="1:20" ht="15" customHeight="1" x14ac:dyDescent="0.25">
      <c r="A21" s="26" t="s">
        <v>48</v>
      </c>
      <c r="B21" s="72">
        <v>0</v>
      </c>
      <c r="C21" s="72">
        <v>0</v>
      </c>
      <c r="D21" s="150">
        <f>C21-B21</f>
        <v>0</v>
      </c>
      <c r="E21" s="151" t="e">
        <f t="shared" si="1"/>
        <v>#DIV/0!</v>
      </c>
      <c r="F21" s="25"/>
      <c r="G21" s="18" t="s">
        <v>53</v>
      </c>
      <c r="H21" s="62">
        <v>46</v>
      </c>
      <c r="I21" s="62">
        <v>20</v>
      </c>
      <c r="J21" s="91">
        <f t="shared" si="2"/>
        <v>-26</v>
      </c>
      <c r="K21" s="93">
        <f t="shared" si="3"/>
        <v>-0.56521739130434778</v>
      </c>
      <c r="L21" s="142" t="s">
        <v>75</v>
      </c>
    </row>
    <row r="22" spans="1:20" ht="15" customHeight="1" x14ac:dyDescent="0.25">
      <c r="A22" s="26" t="s">
        <v>7</v>
      </c>
      <c r="B22" s="72">
        <v>44</v>
      </c>
      <c r="C22" s="72">
        <v>0</v>
      </c>
      <c r="D22" s="91">
        <f t="shared" si="0"/>
        <v>-44</v>
      </c>
      <c r="E22" s="93">
        <f t="shared" si="1"/>
        <v>-1</v>
      </c>
      <c r="F22" s="28"/>
      <c r="G22" s="18" t="s">
        <v>27</v>
      </c>
      <c r="H22" s="62">
        <v>1474</v>
      </c>
      <c r="I22" s="62">
        <v>1213</v>
      </c>
      <c r="J22" s="85">
        <f t="shared" si="2"/>
        <v>-261</v>
      </c>
      <c r="K22" s="88">
        <f t="shared" si="3"/>
        <v>-0.17706919945725916</v>
      </c>
      <c r="L22" s="145" t="s">
        <v>90</v>
      </c>
    </row>
    <row r="23" spans="1:20" ht="17.25" customHeight="1" x14ac:dyDescent="0.25">
      <c r="A23" s="45" t="s">
        <v>27</v>
      </c>
      <c r="B23" s="72">
        <v>0</v>
      </c>
      <c r="C23" s="72">
        <v>2</v>
      </c>
      <c r="D23" s="87">
        <f t="shared" si="0"/>
        <v>2</v>
      </c>
      <c r="E23" s="90" t="e">
        <f>D23/B23</f>
        <v>#DIV/0!</v>
      </c>
      <c r="F23" s="29"/>
      <c r="G23" s="18"/>
      <c r="H23" s="40"/>
      <c r="I23" s="81"/>
      <c r="J23" s="38"/>
      <c r="K23" s="41"/>
      <c r="L23" s="82"/>
    </row>
    <row r="24" spans="1:20" ht="14.25" customHeight="1" x14ac:dyDescent="0.25">
      <c r="A24" s="46" t="s">
        <v>36</v>
      </c>
      <c r="B24" s="73">
        <f>SUM(B4:B23)</f>
        <v>27330</v>
      </c>
      <c r="C24" s="73">
        <f>SUM(C4:C23)</f>
        <v>23415</v>
      </c>
      <c r="D24" s="137">
        <f t="shared" si="0"/>
        <v>-3915</v>
      </c>
      <c r="E24" s="134">
        <f t="shared" si="1"/>
        <v>-0.14324917672886939</v>
      </c>
      <c r="F24" s="28"/>
      <c r="G24" s="42" t="s">
        <v>54</v>
      </c>
      <c r="H24" s="61">
        <f>SUM(H4:H23)</f>
        <v>6711</v>
      </c>
      <c r="I24" s="61">
        <f>SUM(I4:I23)</f>
        <v>5826</v>
      </c>
      <c r="J24" s="129">
        <f t="shared" si="2"/>
        <v>-885</v>
      </c>
      <c r="K24" s="130">
        <f t="shared" si="3"/>
        <v>-0.1318730442556996</v>
      </c>
      <c r="L24" s="21"/>
    </row>
    <row r="25" spans="1:20" ht="15" x14ac:dyDescent="0.25">
      <c r="A25" s="43" t="s">
        <v>17</v>
      </c>
      <c r="B25" s="56">
        <v>1621</v>
      </c>
      <c r="C25" s="56">
        <v>1298</v>
      </c>
      <c r="D25" s="125">
        <f t="shared" ref="D25:D26" si="4">C25-B25</f>
        <v>-323</v>
      </c>
      <c r="E25" s="126">
        <f t="shared" ref="E25:E26" si="5">D25/B25</f>
        <v>-0.19925971622455274</v>
      </c>
      <c r="F25" s="28"/>
      <c r="G25" s="43" t="s">
        <v>17</v>
      </c>
      <c r="H25" s="75">
        <v>425</v>
      </c>
      <c r="I25" s="75">
        <v>350</v>
      </c>
      <c r="J25" s="127">
        <f>I25-H25</f>
        <v>-75</v>
      </c>
      <c r="K25" s="128">
        <f>J25/H25</f>
        <v>-0.17647058823529413</v>
      </c>
      <c r="L25" s="39"/>
    </row>
    <row r="26" spans="1:20" ht="18" customHeight="1" thickBot="1" x14ac:dyDescent="0.3">
      <c r="A26" s="123" t="s">
        <v>49</v>
      </c>
      <c r="B26" s="124">
        <f>SUM(B24:B25)</f>
        <v>28951</v>
      </c>
      <c r="C26" s="124">
        <f>SUM(C24:C25)</f>
        <v>24713</v>
      </c>
      <c r="D26" s="135">
        <f t="shared" si="4"/>
        <v>-4238</v>
      </c>
      <c r="E26" s="136">
        <f t="shared" si="5"/>
        <v>-0.14638527166591828</v>
      </c>
      <c r="F26" s="30"/>
      <c r="G26" s="44" t="s">
        <v>49</v>
      </c>
      <c r="H26" s="74">
        <f>SUM(H24:H25)</f>
        <v>7136</v>
      </c>
      <c r="I26" s="74">
        <f>SUM(I24:I25)</f>
        <v>6176</v>
      </c>
      <c r="J26" s="131">
        <f t="shared" si="2"/>
        <v>-960</v>
      </c>
      <c r="K26" s="132">
        <f t="shared" si="3"/>
        <v>-0.13452914798206278</v>
      </c>
      <c r="L26" s="175" t="s">
        <v>55</v>
      </c>
      <c r="T26" s="146"/>
    </row>
    <row r="27" spans="1:20" ht="14.25" customHeight="1" thickTop="1" x14ac:dyDescent="0.2">
      <c r="A27" s="163"/>
      <c r="B27" s="164"/>
      <c r="C27" s="164"/>
      <c r="D27" s="164"/>
      <c r="E27" s="164"/>
      <c r="F27" s="31"/>
      <c r="G27" s="181"/>
      <c r="H27" s="182"/>
      <c r="I27" s="182"/>
      <c r="J27" s="182"/>
      <c r="K27" s="182"/>
      <c r="L27" s="176"/>
    </row>
    <row r="28" spans="1:20" s="13" customFormat="1" ht="13.5" customHeight="1" x14ac:dyDescent="0.2">
      <c r="A28" s="172" t="s">
        <v>12</v>
      </c>
      <c r="B28" s="173"/>
      <c r="C28" s="173"/>
      <c r="D28" s="173"/>
      <c r="E28" s="173"/>
      <c r="F28" s="17"/>
      <c r="G28" s="183"/>
      <c r="H28" s="183"/>
      <c r="I28" s="183"/>
      <c r="J28" s="183"/>
      <c r="K28" s="183"/>
      <c r="L28" s="176"/>
    </row>
    <row r="29" spans="1:20" ht="10.5" customHeight="1" thickBot="1" x14ac:dyDescent="0.25">
      <c r="A29" s="172"/>
      <c r="B29" s="174"/>
      <c r="C29" s="174"/>
      <c r="D29" s="174"/>
      <c r="E29" s="174"/>
      <c r="F29" s="17"/>
      <c r="G29" s="183"/>
      <c r="H29" s="183"/>
      <c r="I29" s="183"/>
      <c r="J29" s="183"/>
      <c r="K29" s="183"/>
      <c r="L29" s="176"/>
    </row>
    <row r="30" spans="1:20" s="13" customFormat="1" ht="13.5" customHeight="1" thickBot="1" x14ac:dyDescent="0.25">
      <c r="A30" s="97" t="s">
        <v>46</v>
      </c>
      <c r="B30" s="19">
        <v>2016</v>
      </c>
      <c r="C30" s="19">
        <v>2017</v>
      </c>
      <c r="D30" s="114" t="s">
        <v>0</v>
      </c>
      <c r="E30" s="115" t="s">
        <v>1</v>
      </c>
      <c r="F30" s="31"/>
      <c r="G30" s="77" t="s">
        <v>40</v>
      </c>
      <c r="H30" s="19">
        <v>2016</v>
      </c>
      <c r="I30" s="19">
        <v>2017</v>
      </c>
      <c r="J30" s="19" t="s">
        <v>0</v>
      </c>
      <c r="K30" s="20" t="s">
        <v>1</v>
      </c>
      <c r="L30" s="191" t="s">
        <v>91</v>
      </c>
    </row>
    <row r="31" spans="1:20" ht="17.25" customHeight="1" x14ac:dyDescent="0.25">
      <c r="A31" s="98" t="s">
        <v>31</v>
      </c>
      <c r="B31" s="110">
        <v>316</v>
      </c>
      <c r="C31" s="76">
        <v>235</v>
      </c>
      <c r="D31" s="117">
        <f>C31-B31</f>
        <v>-81</v>
      </c>
      <c r="E31" s="118">
        <f>D31/B31</f>
        <v>-0.25632911392405061</v>
      </c>
      <c r="F31" s="32"/>
      <c r="G31" s="58" t="s">
        <v>10</v>
      </c>
      <c r="H31" s="100">
        <v>4086</v>
      </c>
      <c r="I31" s="100">
        <v>3461</v>
      </c>
      <c r="J31" s="91">
        <f>I31-H31</f>
        <v>-625</v>
      </c>
      <c r="K31" s="92">
        <f>J31/H31</f>
        <v>-0.15296133137542831</v>
      </c>
      <c r="L31" s="192"/>
    </row>
    <row r="32" spans="1:20" s="3" customFormat="1" ht="16.5" customHeight="1" x14ac:dyDescent="0.25">
      <c r="A32" s="99" t="s">
        <v>6</v>
      </c>
      <c r="B32" s="110">
        <v>792</v>
      </c>
      <c r="C32" s="76">
        <v>619</v>
      </c>
      <c r="D32" s="117">
        <f t="shared" ref="D32:D34" si="6">C32-B32</f>
        <v>-173</v>
      </c>
      <c r="E32" s="118">
        <f t="shared" ref="E32:E34" si="7">D32/B32</f>
        <v>-0.21843434343434343</v>
      </c>
      <c r="F32" s="32"/>
      <c r="G32" s="26" t="s">
        <v>11</v>
      </c>
      <c r="H32" s="101">
        <v>16920</v>
      </c>
      <c r="I32" s="101">
        <v>14218</v>
      </c>
      <c r="J32" s="91">
        <f>I32-H32</f>
        <v>-2702</v>
      </c>
      <c r="K32" s="92">
        <f>J32/H32</f>
        <v>-0.15969267139479906</v>
      </c>
      <c r="L32" s="192"/>
    </row>
    <row r="33" spans="1:12" ht="15" customHeight="1" x14ac:dyDescent="0.25">
      <c r="A33" s="99" t="s">
        <v>32</v>
      </c>
      <c r="B33" s="110">
        <v>1119</v>
      </c>
      <c r="C33" s="76">
        <v>916</v>
      </c>
      <c r="D33" s="117">
        <f t="shared" si="6"/>
        <v>-203</v>
      </c>
      <c r="E33" s="118">
        <f t="shared" si="7"/>
        <v>-0.18141197497765862</v>
      </c>
      <c r="F33" s="32"/>
      <c r="G33" s="59" t="s">
        <v>13</v>
      </c>
      <c r="H33" s="102">
        <v>6042</v>
      </c>
      <c r="I33" s="102">
        <v>5184</v>
      </c>
      <c r="J33" s="119">
        <f>I33-H33</f>
        <v>-858</v>
      </c>
      <c r="K33" s="120">
        <f>J33/H33</f>
        <v>-0.14200595829195631</v>
      </c>
      <c r="L33" s="192"/>
    </row>
    <row r="34" spans="1:12" ht="15.75" customHeight="1" thickBot="1" x14ac:dyDescent="0.3">
      <c r="A34" s="99" t="s">
        <v>33</v>
      </c>
      <c r="B34" s="110">
        <v>2154</v>
      </c>
      <c r="C34" s="76">
        <v>1972</v>
      </c>
      <c r="D34" s="117">
        <f t="shared" si="6"/>
        <v>-182</v>
      </c>
      <c r="E34" s="118">
        <f t="shared" si="7"/>
        <v>-8.4493964716805939E-2</v>
      </c>
      <c r="F34" s="32"/>
      <c r="G34" s="60" t="s">
        <v>14</v>
      </c>
      <c r="H34" s="103">
        <v>24514</v>
      </c>
      <c r="I34" s="103">
        <v>20771</v>
      </c>
      <c r="J34" s="121">
        <f>I34-H34</f>
        <v>-3743</v>
      </c>
      <c r="K34" s="122">
        <f>J34/H34</f>
        <v>-0.15268825976992739</v>
      </c>
      <c r="L34" s="192"/>
    </row>
    <row r="35" spans="1:12" ht="15.75" customHeight="1" thickBot="1" x14ac:dyDescent="0.3">
      <c r="A35" s="54" t="s">
        <v>39</v>
      </c>
      <c r="B35" s="61">
        <f>SUM(B31:B34)</f>
        <v>4381</v>
      </c>
      <c r="C35" s="61">
        <f>SUM(C31:C34)</f>
        <v>3742</v>
      </c>
      <c r="D35" s="116">
        <f t="shared" ref="D35:D39" si="8">C35-B35</f>
        <v>-639</v>
      </c>
      <c r="E35" s="113">
        <f t="shared" ref="E35:E37" si="9">D35/B35</f>
        <v>-0.14585711024880163</v>
      </c>
      <c r="F35" s="32"/>
      <c r="G35" s="51"/>
      <c r="H35" s="104"/>
      <c r="I35" s="109"/>
      <c r="J35" s="47"/>
      <c r="K35" s="47"/>
      <c r="L35" s="192"/>
    </row>
    <row r="36" spans="1:12" ht="16.5" customHeight="1" thickBot="1" x14ac:dyDescent="0.3">
      <c r="A36" s="53" t="s">
        <v>35</v>
      </c>
      <c r="B36" s="62">
        <f>650+13</f>
        <v>663</v>
      </c>
      <c r="C36" s="62">
        <f>557+14</f>
        <v>571</v>
      </c>
      <c r="D36" s="94">
        <f t="shared" si="8"/>
        <v>-92</v>
      </c>
      <c r="E36" s="93">
        <f t="shared" si="9"/>
        <v>-0.13876319758672701</v>
      </c>
      <c r="F36" s="32"/>
      <c r="G36" s="78" t="s">
        <v>9</v>
      </c>
      <c r="H36" s="19">
        <v>2016</v>
      </c>
      <c r="I36" s="19">
        <v>2017</v>
      </c>
      <c r="J36" s="79" t="s">
        <v>0</v>
      </c>
      <c r="K36" s="80" t="s">
        <v>1</v>
      </c>
      <c r="L36" s="192"/>
    </row>
    <row r="37" spans="1:12" ht="15" customHeight="1" x14ac:dyDescent="0.25">
      <c r="A37" s="54" t="s">
        <v>7</v>
      </c>
      <c r="B37" s="61">
        <v>1336</v>
      </c>
      <c r="C37" s="61">
        <v>1215</v>
      </c>
      <c r="D37" s="133">
        <f t="shared" si="8"/>
        <v>-121</v>
      </c>
      <c r="E37" s="134">
        <f t="shared" si="9"/>
        <v>-9.0568862275449108E-2</v>
      </c>
      <c r="F37" s="32"/>
      <c r="G37" s="48" t="s">
        <v>10</v>
      </c>
      <c r="H37" s="105">
        <v>295</v>
      </c>
      <c r="I37" s="105">
        <v>281</v>
      </c>
      <c r="J37" s="140">
        <f>I37-H37</f>
        <v>-14</v>
      </c>
      <c r="K37" s="139">
        <f>J37/H37</f>
        <v>-4.7457627118644069E-2</v>
      </c>
      <c r="L37" s="193" t="s">
        <v>68</v>
      </c>
    </row>
    <row r="38" spans="1:12" ht="14.25" customHeight="1" x14ac:dyDescent="0.25">
      <c r="A38" s="54" t="s">
        <v>8</v>
      </c>
      <c r="B38" s="61">
        <v>236</v>
      </c>
      <c r="C38" s="61">
        <v>251</v>
      </c>
      <c r="D38" s="147">
        <f t="shared" si="8"/>
        <v>15</v>
      </c>
      <c r="E38" s="148">
        <f>D38/B38</f>
        <v>6.3559322033898302E-2</v>
      </c>
      <c r="F38" s="17"/>
      <c r="G38" s="18" t="s">
        <v>11</v>
      </c>
      <c r="H38" s="106">
        <v>1291</v>
      </c>
      <c r="I38" s="106">
        <v>1221</v>
      </c>
      <c r="J38" s="140">
        <f>I38-H38</f>
        <v>-70</v>
      </c>
      <c r="K38" s="139">
        <f>J38/H38</f>
        <v>-5.4221533694810226E-2</v>
      </c>
      <c r="L38" s="194"/>
    </row>
    <row r="39" spans="1:12" ht="16.5" customHeight="1" thickBot="1" x14ac:dyDescent="0.3">
      <c r="A39" s="55" t="s">
        <v>34</v>
      </c>
      <c r="B39" s="63">
        <v>95</v>
      </c>
      <c r="C39" s="63">
        <v>47</v>
      </c>
      <c r="D39" s="95">
        <f t="shared" si="8"/>
        <v>-48</v>
      </c>
      <c r="E39" s="96">
        <f>D39/B39</f>
        <v>-0.50526315789473686</v>
      </c>
      <c r="F39" s="17"/>
      <c r="G39" s="49" t="s">
        <v>15</v>
      </c>
      <c r="H39" s="107">
        <v>669</v>
      </c>
      <c r="I39" s="107">
        <v>642</v>
      </c>
      <c r="J39" s="152">
        <f>I39-H39</f>
        <v>-27</v>
      </c>
      <c r="K39" s="153">
        <f>J39/H39</f>
        <v>-4.0358744394618833E-2</v>
      </c>
      <c r="L39" s="194"/>
    </row>
    <row r="40" spans="1:12" ht="15.75" customHeight="1" thickBot="1" x14ac:dyDescent="0.3">
      <c r="A40" s="157" t="s">
        <v>52</v>
      </c>
      <c r="B40" s="158"/>
      <c r="C40" s="158"/>
      <c r="D40" s="158"/>
      <c r="E40" s="158"/>
      <c r="F40" s="17"/>
      <c r="G40" s="50" t="s">
        <v>16</v>
      </c>
      <c r="H40" s="108">
        <v>2816</v>
      </c>
      <c r="I40" s="108">
        <v>2643.5</v>
      </c>
      <c r="J40" s="154">
        <f>I40-H40</f>
        <v>-172.5</v>
      </c>
      <c r="K40" s="155">
        <f>J40/H40</f>
        <v>-6.1257102272727272E-2</v>
      </c>
      <c r="L40" s="195"/>
    </row>
    <row r="41" spans="1:12" ht="12" customHeight="1" thickBot="1" x14ac:dyDescent="0.25">
      <c r="A41" s="158"/>
      <c r="B41" s="158"/>
      <c r="C41" s="158"/>
      <c r="D41" s="158"/>
      <c r="E41" s="158"/>
      <c r="F41" s="17"/>
      <c r="G41" s="5"/>
      <c r="H41" s="9"/>
      <c r="I41" s="9"/>
    </row>
    <row r="42" spans="1:12" ht="13.5" customHeight="1" thickBot="1" x14ac:dyDescent="0.25">
      <c r="A42" s="158"/>
      <c r="B42" s="158"/>
      <c r="C42" s="158"/>
      <c r="D42" s="158"/>
      <c r="E42" s="158"/>
      <c r="F42" s="17"/>
      <c r="G42" s="177" t="s">
        <v>30</v>
      </c>
      <c r="H42" s="178"/>
      <c r="I42" s="178"/>
      <c r="J42" s="19">
        <v>2016</v>
      </c>
      <c r="K42" s="19">
        <v>2017</v>
      </c>
      <c r="L42" s="184"/>
    </row>
    <row r="43" spans="1:12" ht="12.75" customHeight="1" x14ac:dyDescent="0.25">
      <c r="A43" s="158"/>
      <c r="B43" s="158"/>
      <c r="C43" s="158"/>
      <c r="D43" s="158"/>
      <c r="E43" s="158"/>
      <c r="F43" s="33"/>
      <c r="G43" s="161" t="s">
        <v>21</v>
      </c>
      <c r="H43" s="162"/>
      <c r="I43" s="162"/>
      <c r="J43" s="36">
        <f>H37/H24</f>
        <v>4.3957681418566534E-2</v>
      </c>
      <c r="K43" s="37">
        <f>I37/I24</f>
        <v>4.8232063165121866E-2</v>
      </c>
      <c r="L43" s="185"/>
    </row>
    <row r="44" spans="1:12" ht="12.75" customHeight="1" x14ac:dyDescent="0.25">
      <c r="A44" s="158"/>
      <c r="B44" s="158"/>
      <c r="C44" s="158"/>
      <c r="D44" s="158"/>
      <c r="E44" s="158"/>
      <c r="F44" s="33"/>
      <c r="G44" s="159" t="s">
        <v>18</v>
      </c>
      <c r="H44" s="160"/>
      <c r="I44" s="160"/>
      <c r="J44" s="23">
        <f>H38/B24</f>
        <v>4.7237467983900473E-2</v>
      </c>
      <c r="K44" s="11">
        <f>I38/C24</f>
        <v>5.2146060217809098E-2</v>
      </c>
      <c r="L44" s="186"/>
    </row>
    <row r="45" spans="1:12" ht="12" customHeight="1" x14ac:dyDescent="0.25">
      <c r="A45" s="158"/>
      <c r="B45" s="158"/>
      <c r="C45" s="158"/>
      <c r="D45" s="158"/>
      <c r="E45" s="158"/>
      <c r="F45" s="34"/>
      <c r="G45" s="165" t="s">
        <v>19</v>
      </c>
      <c r="H45" s="166"/>
      <c r="I45" s="166"/>
      <c r="J45" s="23">
        <f>H39/H24</f>
        <v>9.9687080911935622E-2</v>
      </c>
      <c r="K45" s="11">
        <f>I39/I24</f>
        <v>0.1101956745623069</v>
      </c>
      <c r="L45" s="187" t="s">
        <v>47</v>
      </c>
    </row>
    <row r="46" spans="1:12" ht="3.75" hidden="1" customHeight="1" x14ac:dyDescent="0.25">
      <c r="A46" s="158"/>
      <c r="B46" s="158"/>
      <c r="C46" s="158"/>
      <c r="D46" s="158"/>
      <c r="E46" s="158"/>
      <c r="F46" s="34"/>
      <c r="G46" s="165" t="s">
        <v>20</v>
      </c>
      <c r="H46" s="166"/>
      <c r="I46" s="166"/>
      <c r="J46" s="23">
        <f>H40/B24</f>
        <v>0.10303695572630808</v>
      </c>
      <c r="K46" s="11">
        <f>I40/C24</f>
        <v>0.1128977151398676</v>
      </c>
      <c r="L46" s="188"/>
    </row>
    <row r="47" spans="1:12" ht="15" customHeight="1" thickBot="1" x14ac:dyDescent="0.3">
      <c r="A47" s="35" t="s">
        <v>44</v>
      </c>
      <c r="F47" s="17"/>
      <c r="G47" s="189" t="s">
        <v>20</v>
      </c>
      <c r="H47" s="190"/>
      <c r="I47" s="190"/>
      <c r="J47" s="24">
        <f>H40/B24</f>
        <v>0.10303695572630808</v>
      </c>
      <c r="K47" s="12">
        <f>I40/C24</f>
        <v>0.1128977151398676</v>
      </c>
      <c r="L47" s="188"/>
    </row>
    <row r="48" spans="1:12" x14ac:dyDescent="0.2">
      <c r="L48" s="52" t="s">
        <v>92</v>
      </c>
    </row>
  </sheetData>
  <mergeCells count="20">
    <mergeCell ref="L26:L29"/>
    <mergeCell ref="G42:I42"/>
    <mergeCell ref="G1:L1"/>
    <mergeCell ref="G45:I45"/>
    <mergeCell ref="G27:K29"/>
    <mergeCell ref="L42:L44"/>
    <mergeCell ref="L45:L47"/>
    <mergeCell ref="G47:I47"/>
    <mergeCell ref="L30:L36"/>
    <mergeCell ref="L37:L40"/>
    <mergeCell ref="B1:D1"/>
    <mergeCell ref="A2:C2"/>
    <mergeCell ref="G2:J2"/>
    <mergeCell ref="A28:E28"/>
    <mergeCell ref="A29:E29"/>
    <mergeCell ref="A40:E46"/>
    <mergeCell ref="G44:I44"/>
    <mergeCell ref="G43:I43"/>
    <mergeCell ref="A27:E27"/>
    <mergeCell ref="G46:I46"/>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 min="5" max="5" width="15.140625" customWidth="1"/>
  </cols>
  <sheetData>
    <row r="2" spans="1:6" x14ac:dyDescent="0.2">
      <c r="B2" t="s">
        <v>56</v>
      </c>
      <c r="C2" t="s">
        <v>57</v>
      </c>
      <c r="E2" t="s">
        <v>58</v>
      </c>
      <c r="F2" t="s">
        <v>59</v>
      </c>
    </row>
    <row r="3" spans="1:6" x14ac:dyDescent="0.2">
      <c r="A3" t="s">
        <v>60</v>
      </c>
      <c r="B3">
        <f>IF((SUM('Sheet 1'!B4:B23))=('Sheet 1'!B24),0,1)</f>
        <v>0</v>
      </c>
      <c r="C3">
        <f>IF(SUM('Sheet 1'!C4:C23)='Sheet 1'!C24,0,1)</f>
        <v>0</v>
      </c>
      <c r="E3">
        <f>IF(SUM('Sheet 1'!H4:H23)='Sheet 1'!H24,0,1)</f>
        <v>0</v>
      </c>
      <c r="F3">
        <f>IF(SUM('Sheet 1'!I4:I23)='Sheet 1'!I24,0,1)</f>
        <v>0</v>
      </c>
    </row>
    <row r="4" spans="1:6" x14ac:dyDescent="0.2">
      <c r="A4" t="s">
        <v>61</v>
      </c>
      <c r="B4">
        <f>IF(SUM('Sheet 1'!B24:B25)='Sheet 1'!B26,0,1)</f>
        <v>0</v>
      </c>
      <c r="C4">
        <f>IF(SUM('Sheet 1'!C24:C25)='Sheet 1'!C26,0,1)</f>
        <v>0</v>
      </c>
      <c r="E4">
        <f>IF(SUM('Sheet 1'!H24:H25)='Sheet 1'!H26,0,1)</f>
        <v>0</v>
      </c>
      <c r="F4">
        <f>IF(SUM('Sheet 1'!I24:I25)='Sheet 1'!I26,0,1)</f>
        <v>0</v>
      </c>
    </row>
    <row r="6" spans="1:6" x14ac:dyDescent="0.2">
      <c r="A6" t="s">
        <v>62</v>
      </c>
      <c r="E6">
        <f>IF(SUM('Sheet 1'!B35:B39)='Sheet 1'!H24,0,1)</f>
        <v>0</v>
      </c>
      <c r="F6">
        <f>IF(SUM('Sheet 1'!C35:C39)='Sheet 1'!I24,0,1)</f>
        <v>0</v>
      </c>
    </row>
    <row r="8" spans="1:6" x14ac:dyDescent="0.2">
      <c r="A8" t="s">
        <v>63</v>
      </c>
      <c r="B8">
        <f>IF('Sheet 1'!H34+'Sheet 1'!H40='Sheet 1'!B24,0,1)</f>
        <v>0</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2017-06-19T14:07:08Z</dcterms:modified>
</cp:coreProperties>
</file>